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13_ncr:1_{2AD6C9A4-C808-4E6C-850D-4D0D8B85CE70}" xr6:coauthVersionLast="47" xr6:coauthVersionMax="47" xr10:uidLastSave="{00000000-0000-0000-0000-000000000000}"/>
  <bookViews>
    <workbookView xWindow="-120" yWindow="-120" windowWidth="20730" windowHeight="11160" tabRatio="863" activeTab="2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<sst xmlns="http://schemas.openxmlformats.org/spreadsheetml/2006/main" count="912" uniqueCount="612">
  <si>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</si>
  <si>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</si>
  <si>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</si>
  <si>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</si>
  <si>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</si>
  <si>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</si>
  <si>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</si>
  <si>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</si>
  <si>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</si>
  <si>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</si>
  <si>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</si>
  <si>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</si>
  <si>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</si>
  <si>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</si>
  <si>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</si>
  <si>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</si>
  <si>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</si>
  <si>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</si>
  <si>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</si>
  <si>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</si>
  <si>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</si>
  <si>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</si>
  <si>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</si>
  <si>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</si>
  <si>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</si>
  <si>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</si>
  <si>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</si>
  <si>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</si>
  <si>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</si>
  <si>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</si>
  <si>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</si>
  <si>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</si>
  <si>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</si>
  <si>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</si>
  <si>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</si>
  <si>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</si>
  <si>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</si>
  <si>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</si>
  <si>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</si>
  <si>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</si>
  <si>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</si>
  <si>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</si>
  <si>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</si>
  <si>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</si>
  <si>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</si>
  <si>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</si>
  <si>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</si>
  <si>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</si>
  <si>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</si>
  <si>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</si>
  <si>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</si>
  <si>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</si>
  <si>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</si>
  <si>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</si>
  <si>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</si>
  <si>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</si>
  <si>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</si>
  <si>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</si>
  <si>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</si>
  <si>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</si>
  <si>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</si>
  <si>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</si>
  <si>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</si>
  <si>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</si>
  <si>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</si>
  <si>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</si>
  <si>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</si>
  <si>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</si>
  <si>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</si>
  <si>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</si>
  <si>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</si>
  <si>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</si>
  <si>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</si>
  <si>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</si>
  <si>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</si>
  <si>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</si>
  <si>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</si>
  <si>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</si>
  <si>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</si>
  <si>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</si>
  <si>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</si>
  <si>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</si>
  <si>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</si>
  <si>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</si>
  <si>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</si>
  <si>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</si>
  <si>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</si>
  <si>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</si>
  <si>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</si>
  <si>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</si>
  <si>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</si>
  <si>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</si>
  <si>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</si>
  <si>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</si>
  <si>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</si>
  <si>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</si>
  <si>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</si>
  <si>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</si>
  <si>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</si>
  <si>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</si>
  <si>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</si>
  <si>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</si>
  <si>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</si>
  <si>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</si>
  <si>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</si>
  <si>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</si>
  <si>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</si>
  <si>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</si>
  <si>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</si>
  <si>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</si>
  <si>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</si>
  <si>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</si>
  <si>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</si>
  <si>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</si>
  <si>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</si>
  <si>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</si>
  <si>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</si>
  <si>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</si>
  <si>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</si>
  <si>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</si>
  <si>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</si>
  <si>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</si>
  <si>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</si>
  <si>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</si>
  <si>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</si>
  <si>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</si>
  <si>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</si>
  <si>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</si>
  <si>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</si>
  <si>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</si>
  <si>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</si>
  <si>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</si>
  <si>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</si>
  <si>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</si>
  <si>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</si>
  <si>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</si>
  <si>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</si>
  <si>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</si>
  <si>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</si>
  <si>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</si>
  <si>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</si>
  <si>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</si>
  <si>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</si>
  <si>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</si>
  <si>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</si>
  <si>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</si>
  <si>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</si>
  <si>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</si>
  <si>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</si>
  <si>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</si>
  <si>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</si>
  <si>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</si>
  <si>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</si>
  <si>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</si>
  <si>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</si>
  <si>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</si>
  <si>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</si>
  <si>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</si>
  <si>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</si>
  <si>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</si>
  <si>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</si>
  <si>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</si>
  <si>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</si>
  <si>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</si>
  <si>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</si>
  <si>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</si>
  <si>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</si>
  <si>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</si>
  <si>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</si>
  <si>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</si>
  <si>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</si>
  <si>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</si>
  <si>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</si>
  <si>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</si>
  <si>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</si>
  <si>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</si>
  <si>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</si>
  <si>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</si>
  <si>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</si>
  <si>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</si>
  <si>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</si>
  <si>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</si>
  <si>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</si>
  <si>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</si>
  <si>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</si>
  <si>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</si>
  <si>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</si>
  <si>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</si>
  <si>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</si>
  <si>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</si>
  <si>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</si>
  <si>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</si>
  <si>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</si>
  <si>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</si>
  <si>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</si>
  <si>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</si>
  <si>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</si>
  <si>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</si>
  <si>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</si>
  <si>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</si>
  <si>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</si>
  <si>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</si>
  <si>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</si>
  <si>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</si>
  <si>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</si>
  <si>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</si>
  <si>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</si>
  <si>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</si>
  <si>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</si>
  <si>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</si>
  <si>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</si>
  <si>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</si>
  <si>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</si>
  <si>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</si>
  <si>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</si>
  <si>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</si>
  <si>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</si>
  <si>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</si>
  <si>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</si>
  <si>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</si>
  <si>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</si>
  <si>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</si>
  <si>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</si>
  <si>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</si>
  <si>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</si>
  <si>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</si>
  <si>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</si>
  <si>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</si>
  <si>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</si>
  <si>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</si>
  <si>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</si>
  <si>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</si>
  <si>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</si>
  <si>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</si>
  <si>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</si>
  <si>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</si>
  <si>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</si>
  <si>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</si>
  <si>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</si>
  <si>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</si>
  <si>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</si>
  <si>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</si>
  <si>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</si>
  <si>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</si>
  <si>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</si>
  <si>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</si>
  <si>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</si>
  <si>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</si>
  <si>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</si>
  <si>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</si>
  <si>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</si>
  <si>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</si>
  <si>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</si>
  <si>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</si>
  <si>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</si>
  <si>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</si>
  <si>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</si>
  <si>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</si>
  <si>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</si>
  <si>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</si>
  <si>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</si>
  <si>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</si>
  <si>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</si>
  <si>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</si>
  <si>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</si>
  <si>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</si>
  <si>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</si>
  <si>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</si>
  <si>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</si>
  <si>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</si>
  <si>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</si>
  <si>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</si>
  <si>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</si>
  <si>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</si>
  <si>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</si>
  <si>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</si>
  <si>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</si>
  <si>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</si>
  <si>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</si>
  <si>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</si>
  <si>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</si>
  <si>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</si>
  <si>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</si>
  <si>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</si>
  <si>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</si>
  <si>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</si>
  <si>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</si>
  <si>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</si>
  <si>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</si>
  <si>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</si>
  <si>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</si>
  <si>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</si>
  <si>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</si>
  <si>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</si>
  <si>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</si>
  <si>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</si>
  <si>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</si>
  <si>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</si>
  <si>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</si>
  <si>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</si>
  <si>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</si>
  <si>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</si>
  <si>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</si>
  <si>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</si>
  <si>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</si>
  <si>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</si>
  <si>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</si>
  <si>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</si>
  <si>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</si>
  <si>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</si>
  <si>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</si>
  <si>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</si>
  <si>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</si>
  <si>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</si>
  <si>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</si>
  <si>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</si>
  <si>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</si>
  <si>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</si>
  <si>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</si>
  <si>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</si>
  <si>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</si>
  <si>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</si>
  <si>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</si>
  <si>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</si>
  <si>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</si>
  <si>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</si>
  <si>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</si>
  <si>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</si>
  <si>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</si>
  <si>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</si>
  <si>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</si>
  <si>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</si>
  <si>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</si>
  <si>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</si>
  <si>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</si>
  <si>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</si>
  <si>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</si>
  <si>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</si>
  <si>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</si>
  <si>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</si>
  <si>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</si>
  <si>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</si>
  <si>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</si>
  <si>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</si>
  <si>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</si>
  <si>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</si>
  <si>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</si>
  <si>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</si>
  <si>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</si>
  <si>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</si>
  <si>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</si>
  <si>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</si>
  <si>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</si>
  <si>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</si>
  <si>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</si>
  <si>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</si>
  <si>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</si>
  <si>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</si>
  <si>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</si>
  <si>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</si>
  <si>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</si>
  <si>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</si>
  <si>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</si>
  <si>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</si>
  <si>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</si>
  <si>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</si>
  <si>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</si>
  <si>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</si>
  <si>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</si>
  <si>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</si>
  <si>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</si>
  <si>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</si>
  <si>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</si>
  <si>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</si>
  <si>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</si>
  <si>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</si>
  <si>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</si>
  <si>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</si>
  <si>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</si>
  <si>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</si>
  <si>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</si>
  <si>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</si>
  <si>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</si>
  <si>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</si>
  <si>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</si>
  <si>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</si>
  <si>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</si>
  <si>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</si>
  <si>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</si>
  <si>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</si>
  <si>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</si>
  <si>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</si>
  <si>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</si>
  <si>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</si>
  <si>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</si>
  <si>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</si>
  <si>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</si>
  <si>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</si>
  <si>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</si>
  <si>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</si>
  <si>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</si>
  <si>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</si>
  <si>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</si>
  <si>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</si>
  <si>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</si>
  <si>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</si>
  <si>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</si>
  <si>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</si>
  <si>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</si>
  <si>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</si>
  <si>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</si>
  <si>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</si>
  <si>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</si>
  <si>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</si>
  <si>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</si>
  <si>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</si>
  <si>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</si>
  <si>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</si>
  <si>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</si>
  <si>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</si>
  <si>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</si>
  <si>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</si>
  <si>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</si>
  <si>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</si>
  <si>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</si>
  <si>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</si>
  <si>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</si>
  <si>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</si>
  <si>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</si>
  <si>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</si>
  <si>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</si>
  <si>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</si>
  <si>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</si>
  <si>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</si>
  <si>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</si>
  <si>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</si>
  <si>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</si>
  <si>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</si>
  <si>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</si>
  <si>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</si>
  <si>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</si>
  <si>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</si>
  <si>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</si>
  <si>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</si>
  <si>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</si>
  <si>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</si>
  <si>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</si>
  <si>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</si>
  <si>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</si>
  <si>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</si>
  <si>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</si>
  <si>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</si>
  <si>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</si>
  <si>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</si>
  <si>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</si>
  <si>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</si>
  <si>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</si>
  <si>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</si>
  <si>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</si>
  <si>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</si>
  <si>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</si>
  <si>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</si>
  <si>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</si>
  <si>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</si>
  <si>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</si>
  <si>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</si>
  <si>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</si>
  <si>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</si>
  <si>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</si>
  <si>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</si>
  <si>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</si>
  <si>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</si>
  <si>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</si>
  <si>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</si>
  <si>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</si>
  <si>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</si>
  <si>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</si>
  <si>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</si>
  <si>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</si>
  <si>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</si>
  <si>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</si>
  <si>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</si>
  <si>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</si>
  <si>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</si>
  <si>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</si>
  <si>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</si>
  <si>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</si>
  <si>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</si>
  <si>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</si>
  <si>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</si>
  <si>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</si>
  <si>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</si>
  <si>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</si>
  <si>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</si>
  <si>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</si>
  <si>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</si>
  <si>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</si>
  <si>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</si>
  <si>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</si>
  <si>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</si>
  <si>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</si>
  <si>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</si>
  <si>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</si>
  <si>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</si>
  <si>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</si>
  <si>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</si>
  <si>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</si>
  <si>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</si>
  <si>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</si>
  <si>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</si>
  <si>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</si>
  <si>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</si>
  <si>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</si>
  <si>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</si>
  <si>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</si>
  <si>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</si>
  <si>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</si>
  <si>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</si>
  <si>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</si>
  <si>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</si>
  <si>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</si>
  <si>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</si>
  <si>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</si>
  <si>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</si>
  <si>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</si>
  <si>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</si>
  <si>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</si>
  <si>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</si>
  <si>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</si>
  <si>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</si>
  <si>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</si>
  <si>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</si>
  <si>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</si>
  <si>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</si>
  <si>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</si>
  <si>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</si>
  <si>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</si>
  <si>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</si>
  <si>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</si>
  <si>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</si>
  <si>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</si>
  <si>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</si>
  <si>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</si>
  <si>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</si>
  <si>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</si>
  <si>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</si>
  <si>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</si>
  <si>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</si>
  <si>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</si>
  <si>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</si>
  <si>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</si>
  <si>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</si>
  <si>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</si>
  <si>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</si>
  <si>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</si>
  <si>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</si>
  <si>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</si>
  <si>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</si>
  <si>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</si>
  <si>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</si>
  <si>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</si>
  <si>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</si>
  <si>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</si>
  <si>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</si>
  <si>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</si>
  <si>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</si>
  <si>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</si>
  <si>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</si>
  <si>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</si>
  <si>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</si>
  <si>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</si>
  <si>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</si>
  <si>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</si>
  <si>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</si>
  <si>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</si>
  <si>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</si>
  <si>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</si>
  <si>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</si>
  <si>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</si>
  <si>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</si>
  <si>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</si>
  <si>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</si>
  <si>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</si>
  <si>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</si>
  <si>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</si>
  <si>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</si>
  <si>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</si>
  <si>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</si>
  <si>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</si>
  <si>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</si>
  <si>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</si>
  <si>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</si>
  <si>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</si>
  <si>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</si>
  <si>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</si>
  <si>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</si>
  <si>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</si>
  <si>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</si>
  <si>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</si>
  <si>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</si>
  <si>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 de Irapuato, Guanajuato</t>
  </si>
  <si>
    <t>Del 1 de Enero al 31 de Diciembre de 2024</t>
  </si>
  <si>
    <t>LINEA RECTA</t>
  </si>
  <si>
    <t>ANUAL</t>
  </si>
  <si>
    <t>10% Y 30%</t>
  </si>
  <si>
    <t>aportaciones</t>
  </si>
  <si>
    <t>municipal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</si>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</sst>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0" fillId="0" borderId="0" xfId="0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5307E30C-7C62-4204-BD70-BB02EAD6C275}"/>
    <cellStyle name="Millares 2 3" xfId="16" xr:uid="{00000000-0005-0000-0000-000004000000}"/>
    <cellStyle name="Millares 2 3 2" xfId="22" xr:uid="{3825D838-B4F1-4A7A-82FB-9405685A404A}"/>
    <cellStyle name="Millares 2 4" xfId="20" xr:uid="{2B7FCA8B-ECA4-4142-AC78-33D83E237C93}"/>
    <cellStyle name="Millares 3" xfId="19" xr:uid="{00000000-0005-0000-0000-000005000000}"/>
    <cellStyle name="Millares 3 2" xfId="25" xr:uid="{2AAD97CA-F15C-42C2-9C9E-B67711563A1C}"/>
    <cellStyle name="Millares 4" xfId="17" xr:uid="{00000000-0005-0000-0000-000006000000}"/>
    <cellStyle name="Millares 4 2" xfId="23" xr:uid="{EBDE9D66-5A62-42CD-B6A3-56D533E72673}"/>
    <cellStyle name="Millares 5" xfId="24" xr:uid="{FCD3155B-6DAC-4EB8-AEED-9F9F208E51B4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34" activePane="bottomLeft" state="frozen"/>
      <selection activeCell="A14" sqref="A14:B14"/>
      <selection pane="bottomLeft" activeCell="A53" sqref="A5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7" spans="1:2" ht="15" x14ac:dyDescent="0.25">
      <c r="A47" s="160" t="s">
        <v>607</v>
      </c>
    </row>
    <row r="48" spans="1:2" ht="15" x14ac:dyDescent="0.25">
      <c r="A48" s="160" t="s">
        <v>608</v>
      </c>
    </row>
    <row r="49" spans="1:1" ht="15" x14ac:dyDescent="0.25">
      <c r="A49" s="160" t="s">
        <v>609</v>
      </c>
    </row>
    <row r="50" spans="1:1" ht="15" x14ac:dyDescent="0.25">
      <c r="A50" s="160" t="s">
        <v>610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115" zoomScaleNormal="100" workbookViewId="0">
      <selection activeCell="A217" sqref="A217:A22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44027241.380000003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20327341.260000002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386062.14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386062.14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19941279.120000001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19941279.120000001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23700000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23700000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23700000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-99.88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-99.88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-99.88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9842804.7499999981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8154735.4999999991</v>
      </c>
      <c r="D95" s="124">
        <f>C95/$C$94</f>
        <v>0.82849713136898306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6916360.2399999993</v>
      </c>
      <c r="D96" s="124">
        <f t="shared" ref="D96:D159" si="0">C96/$C$94</f>
        <v>0.70268184889068341</v>
      </c>
      <c r="E96" s="42"/>
    </row>
    <row r="97" spans="1:5" x14ac:dyDescent="0.2">
      <c r="A97" s="44">
        <v>5111</v>
      </c>
      <c r="B97" s="42" t="s">
        <v>279</v>
      </c>
      <c r="C97" s="45">
        <v>4792705.93</v>
      </c>
      <c r="D97" s="46">
        <f t="shared" si="0"/>
        <v>0.48692481987921182</v>
      </c>
      <c r="E97" s="42"/>
    </row>
    <row r="98" spans="1:5" x14ac:dyDescent="0.2">
      <c r="A98" s="44">
        <v>5112</v>
      </c>
      <c r="B98" s="42" t="s">
        <v>280</v>
      </c>
      <c r="C98" s="45">
        <v>136367.04000000001</v>
      </c>
      <c r="D98" s="46">
        <f t="shared" si="0"/>
        <v>1.3854490001947873E-2</v>
      </c>
      <c r="E98" s="42"/>
    </row>
    <row r="99" spans="1:5" x14ac:dyDescent="0.2">
      <c r="A99" s="44">
        <v>5113</v>
      </c>
      <c r="B99" s="42" t="s">
        <v>281</v>
      </c>
      <c r="C99" s="45">
        <v>598408.79</v>
      </c>
      <c r="D99" s="46">
        <f t="shared" si="0"/>
        <v>6.0796572237196936E-2</v>
      </c>
      <c r="E99" s="42"/>
    </row>
    <row r="100" spans="1:5" x14ac:dyDescent="0.2">
      <c r="A100" s="44">
        <v>5114</v>
      </c>
      <c r="B100" s="42" t="s">
        <v>282</v>
      </c>
      <c r="C100" s="45">
        <v>1100021.6299999999</v>
      </c>
      <c r="D100" s="46">
        <f t="shared" si="0"/>
        <v>0.11175896077792258</v>
      </c>
      <c r="E100" s="42"/>
    </row>
    <row r="101" spans="1:5" x14ac:dyDescent="0.2">
      <c r="A101" s="44">
        <v>5115</v>
      </c>
      <c r="B101" s="42" t="s">
        <v>283</v>
      </c>
      <c r="C101" s="45">
        <v>288856.84999999998</v>
      </c>
      <c r="D101" s="46">
        <f t="shared" si="0"/>
        <v>2.934700599440419E-2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152025.39000000001</v>
      </c>
      <c r="D103" s="124">
        <f t="shared" si="0"/>
        <v>1.5445332287019109E-2</v>
      </c>
      <c r="E103" s="42"/>
    </row>
    <row r="104" spans="1:5" x14ac:dyDescent="0.2">
      <c r="A104" s="44">
        <v>5121</v>
      </c>
      <c r="B104" s="42" t="s">
        <v>286</v>
      </c>
      <c r="C104" s="45">
        <v>49072.31</v>
      </c>
      <c r="D104" s="46">
        <f t="shared" si="0"/>
        <v>4.9856022999948272E-3</v>
      </c>
      <c r="E104" s="42"/>
    </row>
    <row r="105" spans="1:5" x14ac:dyDescent="0.2">
      <c r="A105" s="44">
        <v>5122</v>
      </c>
      <c r="B105" s="42" t="s">
        <v>287</v>
      </c>
      <c r="C105" s="45">
        <v>24972.86</v>
      </c>
      <c r="D105" s="46">
        <f t="shared" si="0"/>
        <v>2.5371690929864282E-3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1961.44</v>
      </c>
      <c r="D107" s="46">
        <f t="shared" si="0"/>
        <v>1.992765324335018E-4</v>
      </c>
      <c r="E107" s="42"/>
    </row>
    <row r="108" spans="1:5" x14ac:dyDescent="0.2">
      <c r="A108" s="44">
        <v>5125</v>
      </c>
      <c r="B108" s="42" t="s">
        <v>290</v>
      </c>
      <c r="C108" s="45">
        <v>1339.78</v>
      </c>
      <c r="D108" s="46">
        <f t="shared" si="0"/>
        <v>1.3611770567733758E-4</v>
      </c>
      <c r="E108" s="42"/>
    </row>
    <row r="109" spans="1:5" x14ac:dyDescent="0.2">
      <c r="A109" s="44">
        <v>5126</v>
      </c>
      <c r="B109" s="42" t="s">
        <v>291</v>
      </c>
      <c r="C109" s="45">
        <v>69770</v>
      </c>
      <c r="D109" s="46">
        <f t="shared" si="0"/>
        <v>7.088426700732839E-3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4909</v>
      </c>
      <c r="D112" s="46">
        <f t="shared" si="0"/>
        <v>4.9873995519417375E-4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1086349.8699999999</v>
      </c>
      <c r="D113" s="124">
        <f t="shared" si="0"/>
        <v>0.1103699501912806</v>
      </c>
      <c r="E113" s="42"/>
    </row>
    <row r="114" spans="1:5" x14ac:dyDescent="0.2">
      <c r="A114" s="44">
        <v>5131</v>
      </c>
      <c r="B114" s="42" t="s">
        <v>296</v>
      </c>
      <c r="C114" s="45">
        <v>54855.21</v>
      </c>
      <c r="D114" s="46">
        <f t="shared" si="0"/>
        <v>5.5731279237251977E-3</v>
      </c>
      <c r="E114" s="42"/>
    </row>
    <row r="115" spans="1:5" x14ac:dyDescent="0.2">
      <c r="A115" s="44">
        <v>5132</v>
      </c>
      <c r="B115" s="42" t="s">
        <v>297</v>
      </c>
      <c r="C115" s="45">
        <v>490725.13</v>
      </c>
      <c r="D115" s="46">
        <f t="shared" si="0"/>
        <v>4.985622924197497E-2</v>
      </c>
      <c r="E115" s="42"/>
    </row>
    <row r="116" spans="1:5" x14ac:dyDescent="0.2">
      <c r="A116" s="44">
        <v>5133</v>
      </c>
      <c r="B116" s="42" t="s">
        <v>298</v>
      </c>
      <c r="C116" s="45">
        <v>167827.78</v>
      </c>
      <c r="D116" s="46">
        <f t="shared" si="0"/>
        <v>1.7050808612250491E-2</v>
      </c>
      <c r="E116" s="42"/>
    </row>
    <row r="117" spans="1:5" x14ac:dyDescent="0.2">
      <c r="A117" s="44">
        <v>5134</v>
      </c>
      <c r="B117" s="42" t="s">
        <v>299</v>
      </c>
      <c r="C117" s="45">
        <v>47370.18</v>
      </c>
      <c r="D117" s="46">
        <f t="shared" si="0"/>
        <v>4.812670900537777E-3</v>
      </c>
      <c r="E117" s="42"/>
    </row>
    <row r="118" spans="1:5" x14ac:dyDescent="0.2">
      <c r="A118" s="44">
        <v>5135</v>
      </c>
      <c r="B118" s="42" t="s">
        <v>300</v>
      </c>
      <c r="C118" s="45">
        <v>85424.94</v>
      </c>
      <c r="D118" s="46">
        <f t="shared" si="0"/>
        <v>8.6789225398380496E-3</v>
      </c>
      <c r="E118" s="42"/>
    </row>
    <row r="119" spans="1:5" x14ac:dyDescent="0.2">
      <c r="A119" s="44">
        <v>5136</v>
      </c>
      <c r="B119" s="42" t="s">
        <v>301</v>
      </c>
      <c r="C119" s="45">
        <v>5748.73</v>
      </c>
      <c r="D119" s="46">
        <f t="shared" si="0"/>
        <v>5.8405405227610562E-4</v>
      </c>
      <c r="E119" s="42"/>
    </row>
    <row r="120" spans="1:5" x14ac:dyDescent="0.2">
      <c r="A120" s="44">
        <v>5137</v>
      </c>
      <c r="B120" s="42" t="s">
        <v>302</v>
      </c>
      <c r="C120" s="45">
        <v>12035</v>
      </c>
      <c r="D120" s="46">
        <f t="shared" si="0"/>
        <v>1.222720586832732E-3</v>
      </c>
      <c r="E120" s="42"/>
    </row>
    <row r="121" spans="1:5" x14ac:dyDescent="0.2">
      <c r="A121" s="44">
        <v>5138</v>
      </c>
      <c r="B121" s="42" t="s">
        <v>303</v>
      </c>
      <c r="C121" s="45">
        <v>84974.86</v>
      </c>
      <c r="D121" s="46">
        <f t="shared" si="0"/>
        <v>8.633195736205173E-3</v>
      </c>
      <c r="E121" s="42"/>
    </row>
    <row r="122" spans="1:5" x14ac:dyDescent="0.2">
      <c r="A122" s="44">
        <v>5139</v>
      </c>
      <c r="B122" s="42" t="s">
        <v>304</v>
      </c>
      <c r="C122" s="45">
        <v>137388.04</v>
      </c>
      <c r="D122" s="46">
        <f t="shared" si="0"/>
        <v>1.3958220597640122E-2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1633328.96</v>
      </c>
      <c r="D166" s="124">
        <f t="shared" si="1"/>
        <v>0.16594141624113801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1633328.96</v>
      </c>
      <c r="D167" s="124">
        <f t="shared" si="1"/>
        <v>0.16594141624113801</v>
      </c>
      <c r="E167" s="42"/>
    </row>
    <row r="168" spans="1:5" x14ac:dyDescent="0.2">
      <c r="A168" s="44">
        <v>5411</v>
      </c>
      <c r="B168" s="42" t="s">
        <v>344</v>
      </c>
      <c r="C168" s="45">
        <v>1633328.96</v>
      </c>
      <c r="D168" s="46">
        <f t="shared" si="1"/>
        <v>0.16594141624113801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54740.29</v>
      </c>
      <c r="D181" s="124">
        <f t="shared" si="1"/>
        <v>5.5614523898790142E-3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54740.29</v>
      </c>
      <c r="D182" s="124">
        <f t="shared" si="1"/>
        <v>5.5614523898790142E-3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50195.33</v>
      </c>
      <c r="D187" s="46">
        <f t="shared" si="1"/>
        <v>5.099697827491703E-3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4544.96</v>
      </c>
      <c r="D189" s="46">
        <f t="shared" si="1"/>
        <v>4.6175456238731151E-4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7" spans="1:5" ht="15" x14ac:dyDescent="0.25">
      <c r="A217" s="160" t="s">
        <v>607</v>
      </c>
    </row>
    <row r="218" spans="1:5" ht="15" x14ac:dyDescent="0.25">
      <c r="A218" s="160" t="s">
        <v>608</v>
      </c>
    </row>
    <row r="219" spans="1:5" ht="15" x14ac:dyDescent="0.25">
      <c r="A219" s="160" t="s">
        <v>609</v>
      </c>
    </row>
    <row r="220" spans="1:5" ht="15" x14ac:dyDescent="0.25">
      <c r="A220" s="160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9"/>
  <sheetViews>
    <sheetView tabSelected="1" topLeftCell="B1" zoomScale="80" zoomScaleNormal="80" workbookViewId="0">
      <selection activeCell="B15" sqref="B1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6088700.6699999999</v>
      </c>
      <c r="D15" s="18">
        <v>22749214.050000001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5654.22</v>
      </c>
      <c r="D20" s="18">
        <v>5654.22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78791.33</v>
      </c>
      <c r="D23" s="18">
        <v>78791.33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95535184.129999995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95535184.129999995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1391383.99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1391383.99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1610799.05</v>
      </c>
      <c r="D64" s="18">
        <f t="shared" ref="D64:E64" si="0">SUM(D65:D72)</f>
        <v>50195.33</v>
      </c>
      <c r="E64" s="18">
        <f t="shared" si="0"/>
        <v>1401059.59</v>
      </c>
      <c r="F64" s="14" t="s">
        <v>602</v>
      </c>
      <c r="H64" s="14" t="s">
        <v>603</v>
      </c>
    </row>
    <row r="65" spans="1:9" x14ac:dyDescent="0.2">
      <c r="A65" s="16">
        <v>1241</v>
      </c>
      <c r="B65" s="14" t="s">
        <v>157</v>
      </c>
      <c r="C65" s="18">
        <v>950561.96</v>
      </c>
      <c r="D65" s="18">
        <v>0</v>
      </c>
      <c r="E65" s="18">
        <v>0</v>
      </c>
      <c r="F65" s="14" t="s">
        <v>602</v>
      </c>
      <c r="G65" s="14" t="s">
        <v>604</v>
      </c>
      <c r="H65" s="14" t="s">
        <v>603</v>
      </c>
    </row>
    <row r="66" spans="1:9" x14ac:dyDescent="0.2">
      <c r="A66" s="16">
        <v>1242</v>
      </c>
      <c r="B66" s="14" t="s">
        <v>158</v>
      </c>
      <c r="C66" s="18">
        <v>45270.77</v>
      </c>
      <c r="D66" s="18">
        <v>0</v>
      </c>
      <c r="E66" s="18">
        <v>0</v>
      </c>
      <c r="F66" s="14" t="s">
        <v>602</v>
      </c>
      <c r="G66" s="14">
        <v>0.1</v>
      </c>
      <c r="H66" s="14" t="s">
        <v>603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  <c r="F67" s="14" t="s">
        <v>602</v>
      </c>
      <c r="H67" s="14" t="s">
        <v>603</v>
      </c>
    </row>
    <row r="68" spans="1:9" x14ac:dyDescent="0.2">
      <c r="A68" s="16">
        <v>1244</v>
      </c>
      <c r="B68" s="14" t="s">
        <v>160</v>
      </c>
      <c r="C68" s="18">
        <v>518022</v>
      </c>
      <c r="D68" s="18">
        <v>0</v>
      </c>
      <c r="E68" s="18">
        <v>0</v>
      </c>
      <c r="F68" s="14" t="s">
        <v>602</v>
      </c>
      <c r="G68" s="14">
        <v>0.25</v>
      </c>
      <c r="H68" s="14" t="s">
        <v>603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50195.33</v>
      </c>
      <c r="E69" s="18">
        <v>1401059.59</v>
      </c>
      <c r="F69" s="14" t="s">
        <v>602</v>
      </c>
      <c r="H69" s="14" t="s">
        <v>603</v>
      </c>
    </row>
    <row r="70" spans="1:9" x14ac:dyDescent="0.2">
      <c r="A70" s="16">
        <v>1246</v>
      </c>
      <c r="B70" s="14" t="s">
        <v>162</v>
      </c>
      <c r="C70" s="18">
        <v>96944.320000000007</v>
      </c>
      <c r="D70" s="18">
        <v>0</v>
      </c>
      <c r="E70" s="18">
        <v>0</v>
      </c>
      <c r="F70" s="14" t="s">
        <v>602</v>
      </c>
      <c r="G70" s="14">
        <v>0.1</v>
      </c>
      <c r="H70" s="14" t="s">
        <v>603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45449.440000000002</v>
      </c>
      <c r="D76" s="18">
        <f>SUM(D77:D81)</f>
        <v>0</v>
      </c>
      <c r="E76" s="18">
        <f>SUM(E77:E81)</f>
        <v>0</v>
      </c>
      <c r="F76" s="14" t="s">
        <v>602</v>
      </c>
      <c r="G76" s="14">
        <v>0.1</v>
      </c>
      <c r="H76" s="14" t="s">
        <v>603</v>
      </c>
    </row>
    <row r="77" spans="1:9" x14ac:dyDescent="0.2">
      <c r="A77" s="16">
        <v>1251</v>
      </c>
      <c r="B77" s="14" t="s">
        <v>167</v>
      </c>
      <c r="C77" s="18">
        <v>45449.440000000002</v>
      </c>
      <c r="D77" s="18">
        <v>0</v>
      </c>
      <c r="E77" s="18">
        <v>0</v>
      </c>
      <c r="F77" s="14" t="s">
        <v>602</v>
      </c>
      <c r="G77" s="14">
        <v>0.1</v>
      </c>
      <c r="H77" s="14" t="s">
        <v>603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20561479.550000001</v>
      </c>
      <c r="D110" s="18">
        <f>SUM(D111:D119)</f>
        <v>20561479.550000001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9105326.9299999997</v>
      </c>
      <c r="D112" s="18">
        <f t="shared" ref="D112:D119" si="1">C112</f>
        <v>9105326.9299999997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225571.64</v>
      </c>
      <c r="D117" s="18">
        <f t="shared" si="1"/>
        <v>225571.64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11230580.98</v>
      </c>
      <c r="D119" s="18">
        <f t="shared" si="1"/>
        <v>11230580.98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6" spans="1:5" ht="15" x14ac:dyDescent="0.25">
      <c r="A176" s="160" t="s">
        <v>607</v>
      </c>
    </row>
    <row r="177" spans="1:1" ht="15" x14ac:dyDescent="0.25">
      <c r="A177" s="160" t="s">
        <v>608</v>
      </c>
    </row>
    <row r="178" spans="1:1" ht="15" x14ac:dyDescent="0.25">
      <c r="A178" s="160" t="s">
        <v>609</v>
      </c>
    </row>
    <row r="179" spans="1:1" ht="15" x14ac:dyDescent="0.25">
      <c r="A179" s="160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topLeftCell="A5" workbookViewId="0">
      <selection activeCell="D19" sqref="D19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73518486.260000005</v>
      </c>
      <c r="D9" s="23" t="s">
        <v>605</v>
      </c>
      <c r="E9" s="23" t="s">
        <v>606</v>
      </c>
    </row>
    <row r="10" spans="1:5" x14ac:dyDescent="0.2">
      <c r="A10" s="27">
        <v>3120</v>
      </c>
      <c r="B10" s="23" t="s">
        <v>383</v>
      </c>
      <c r="C10" s="28">
        <v>19000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34184436.630000003</v>
      </c>
    </row>
    <row r="16" spans="1:5" x14ac:dyDescent="0.2">
      <c r="A16" s="27">
        <v>3220</v>
      </c>
      <c r="B16" s="23" t="s">
        <v>387</v>
      </c>
      <c r="C16" s="28">
        <v>472090.21</v>
      </c>
    </row>
    <row r="17" spans="1:3" x14ac:dyDescent="0.2">
      <c r="A17" s="27">
        <v>3230</v>
      </c>
      <c r="B17" s="23" t="s">
        <v>388</v>
      </c>
      <c r="C17" s="28">
        <f>SUM(C18:C21)</f>
        <v>758619.35</v>
      </c>
    </row>
    <row r="18" spans="1:3" x14ac:dyDescent="0.2">
      <c r="A18" s="27">
        <v>3231</v>
      </c>
      <c r="B18" s="23" t="s">
        <v>389</v>
      </c>
      <c r="C18" s="28">
        <v>758619.35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2" spans="1:3" ht="15" x14ac:dyDescent="0.25">
      <c r="A32" s="160" t="s">
        <v>607</v>
      </c>
    </row>
    <row r="33" spans="1:1" ht="15" x14ac:dyDescent="0.25">
      <c r="A33" s="160" t="s">
        <v>608</v>
      </c>
    </row>
    <row r="34" spans="1:1" ht="15" x14ac:dyDescent="0.25">
      <c r="A34" s="160" t="s">
        <v>609</v>
      </c>
    </row>
    <row r="35" spans="1:1" ht="15" x14ac:dyDescent="0.25">
      <c r="A35" s="160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4"/>
  <sheetViews>
    <sheetView topLeftCell="A135" zoomScale="130" zoomScaleNormal="130" workbookViewId="0">
      <selection activeCell="C145" sqref="C14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11128364.220000001</v>
      </c>
      <c r="D10" s="28">
        <v>1237120.72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11128364.220000001</v>
      </c>
      <c r="D16" s="84">
        <f>SUM(D9:D15)</f>
        <v>1237120.72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2483573.08</v>
      </c>
      <c r="D21" s="84">
        <f>SUM(D22:D28)</f>
        <v>13178262.280000001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12802926.130000001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2483573.08</v>
      </c>
      <c r="D27" s="28">
        <v>375336.15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20587.490000000002</v>
      </c>
      <c r="D29" s="84">
        <f>SUM(D30:D37)</f>
        <v>21130</v>
      </c>
    </row>
    <row r="30" spans="1:4" x14ac:dyDescent="0.2">
      <c r="A30" s="27">
        <v>1241</v>
      </c>
      <c r="B30" s="23" t="s">
        <v>157</v>
      </c>
      <c r="C30" s="28">
        <v>18588.490000000002</v>
      </c>
      <c r="D30" s="28">
        <v>21130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1999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2504160.5700000003</v>
      </c>
      <c r="D44" s="84">
        <f>D21+D29+D38</f>
        <v>13199392.280000001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34184436.630000003</v>
      </c>
      <c r="D48" s="84">
        <v>-2354977.96</v>
      </c>
    </row>
    <row r="49" spans="1:4" x14ac:dyDescent="0.2">
      <c r="A49" s="27"/>
      <c r="B49" s="85" t="s">
        <v>509</v>
      </c>
      <c r="C49" s="84">
        <f>C54+C66+C94+C97+C50</f>
        <v>1688069.25</v>
      </c>
      <c r="D49" s="84">
        <f>D54+D66+D94+D97+D50</f>
        <v>1402736.49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1633328.96</v>
      </c>
      <c r="D54" s="84">
        <f>D55+D57+D59+D61+D63</f>
        <v>1340708.5</v>
      </c>
    </row>
    <row r="55" spans="1:4" x14ac:dyDescent="0.2">
      <c r="A55" s="27">
        <v>5410</v>
      </c>
      <c r="B55" s="23" t="s">
        <v>510</v>
      </c>
      <c r="C55" s="28">
        <f>C56</f>
        <v>1633328.96</v>
      </c>
      <c r="D55" s="28">
        <f>D56</f>
        <v>1340708.5</v>
      </c>
    </row>
    <row r="56" spans="1:4" x14ac:dyDescent="0.2">
      <c r="A56" s="27">
        <v>5411</v>
      </c>
      <c r="B56" s="23" t="s">
        <v>344</v>
      </c>
      <c r="C56" s="28">
        <v>1633328.96</v>
      </c>
      <c r="D56" s="28">
        <v>1340708.5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54740.29</v>
      </c>
      <c r="D66" s="84">
        <f>D67+D76+D79+D85</f>
        <v>62027.99</v>
      </c>
    </row>
    <row r="67" spans="1:4" x14ac:dyDescent="0.2">
      <c r="A67" s="27">
        <v>5510</v>
      </c>
      <c r="B67" s="23" t="s">
        <v>357</v>
      </c>
      <c r="C67" s="28">
        <f>SUM(C68:C75)</f>
        <v>54740.29</v>
      </c>
      <c r="D67" s="28">
        <f>SUM(D68:D75)</f>
        <v>62027.99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50195.33</v>
      </c>
      <c r="D72" s="28">
        <v>57483.06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4544.96</v>
      </c>
      <c r="D74" s="28">
        <v>4544.93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0.02</v>
      </c>
      <c r="D140" s="28">
        <v>0.01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-0.02</v>
      </c>
      <c r="D142" s="28">
        <v>-0.01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35872505.880000003</v>
      </c>
      <c r="D145" s="84">
        <f>D48+D49+D103-D109-D112</f>
        <v>-952241.47</v>
      </c>
    </row>
    <row r="147" spans="1:4" x14ac:dyDescent="0.2">
      <c r="B147" s="23" t="s">
        <v>517</v>
      </c>
    </row>
    <row r="151" spans="1:4" ht="15" x14ac:dyDescent="0.25">
      <c r="A151" s="160" t="s">
        <v>607</v>
      </c>
    </row>
    <row r="152" spans="1:4" ht="15" x14ac:dyDescent="0.25">
      <c r="A152" s="160" t="s">
        <v>608</v>
      </c>
    </row>
    <row r="153" spans="1:4" ht="15" x14ac:dyDescent="0.25">
      <c r="A153" s="160" t="s">
        <v>609</v>
      </c>
    </row>
    <row r="154" spans="1:4" ht="15" x14ac:dyDescent="0.25">
      <c r="A154" s="160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2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showGridLines="0" topLeftCell="A4" workbookViewId="0">
      <selection activeCell="E14" sqref="E1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44027241.380000003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44027241.380000003</v>
      </c>
    </row>
    <row r="23" spans="1:3" x14ac:dyDescent="0.2">
      <c r="B23" s="31" t="s">
        <v>517</v>
      </c>
    </row>
    <row r="26" spans="1:3" ht="15" x14ac:dyDescent="0.25">
      <c r="A26" s="160" t="s">
        <v>607</v>
      </c>
    </row>
    <row r="27" spans="1:3" ht="15" x14ac:dyDescent="0.25">
      <c r="A27" s="160" t="s">
        <v>608</v>
      </c>
    </row>
    <row r="28" spans="1:3" ht="15" x14ac:dyDescent="0.25">
      <c r="A28" s="160" t="s">
        <v>609</v>
      </c>
    </row>
    <row r="29" spans="1:3" ht="15" x14ac:dyDescent="0.25">
      <c r="A29" s="160" t="s">
        <v>610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showGridLines="0" topLeftCell="A17" workbookViewId="0">
      <selection activeCell="A45" sqref="A45:A4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34889225.030000001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25101160.57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18588.490000000002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1999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2483573.08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397000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22200000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54740.29</v>
      </c>
    </row>
    <row r="32" spans="1:3" x14ac:dyDescent="0.2">
      <c r="A32" s="78" t="s">
        <v>469</v>
      </c>
      <c r="B32" s="65" t="s">
        <v>357</v>
      </c>
      <c r="C32" s="97">
        <v>54740.29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9842804.75</v>
      </c>
    </row>
    <row r="42" spans="1:3" x14ac:dyDescent="0.2">
      <c r="B42" s="31" t="s">
        <v>517</v>
      </c>
    </row>
    <row r="45" spans="1:3" ht="15" x14ac:dyDescent="0.25">
      <c r="A45" s="160" t="s">
        <v>607</v>
      </c>
    </row>
    <row r="46" spans="1:3" ht="15" x14ac:dyDescent="0.25">
      <c r="A46" s="160" t="s">
        <v>608</v>
      </c>
    </row>
    <row r="47" spans="1:3" ht="15" x14ac:dyDescent="0.25">
      <c r="A47" s="160" t="s">
        <v>609</v>
      </c>
    </row>
    <row r="48" spans="1:3" ht="15" x14ac:dyDescent="0.25">
      <c r="A48" s="160" t="s">
        <v>610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5"/>
  <sheetViews>
    <sheetView topLeftCell="A38" workbookViewId="0">
      <selection activeCell="D40" sqref="D40:D4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611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  <row r="62" spans="1:3" ht="15" x14ac:dyDescent="0.25">
      <c r="A62" s="160" t="s">
        <v>607</v>
      </c>
    </row>
    <row r="63" spans="1:3" ht="15" x14ac:dyDescent="0.25">
      <c r="A63" s="160" t="s">
        <v>608</v>
      </c>
    </row>
    <row r="64" spans="1:3" ht="15" x14ac:dyDescent="0.25">
      <c r="A64" s="160" t="s">
        <v>609</v>
      </c>
    </row>
    <row r="65" spans="1:1" ht="15" x14ac:dyDescent="0.25">
      <c r="A65" s="160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2025-01-21T14:55:48Z</cp:lastPrinted>
  <dcterms:created xsi:type="dcterms:W3CDTF">2012-12-11T20:36:24Z</dcterms:created>
  <dcterms:modified xsi:type="dcterms:W3CDTF">2025-01-21T14:59:08Z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